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tut8\OneDrive\デスクトップ\the blog\"/>
    </mc:Choice>
  </mc:AlternateContent>
  <xr:revisionPtr revIDLastSave="0" documentId="13_ncr:1_{73E0D12D-2517-4496-A1D5-8E6A50D00787}" xr6:coauthVersionLast="47" xr6:coauthVersionMax="47" xr10:uidLastSave="{00000000-0000-0000-0000-000000000000}"/>
  <bookViews>
    <workbookView xWindow="220" yWindow="150" windowWidth="9860" windowHeight="9940" xr2:uid="{070EC597-9196-46F2-A81E-97C2C6DD02E9}"/>
  </bookViews>
  <sheets>
    <sheet name="plan" sheetId="4" r:id="rId1"/>
    <sheet name="plan and actual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1" i="4" l="1"/>
  <c r="O21" i="4" s="1"/>
  <c r="P4" i="4"/>
  <c r="D22" i="4"/>
  <c r="D23" i="4"/>
  <c r="O23" i="4" s="1"/>
  <c r="D3" i="4"/>
  <c r="E4" i="4"/>
  <c r="F4" i="4" s="1"/>
  <c r="D5" i="4"/>
  <c r="D6" i="4"/>
  <c r="H22" i="4"/>
  <c r="P7" i="4"/>
  <c r="O6" i="4"/>
  <c r="N6" i="4"/>
  <c r="M6" i="4"/>
  <c r="H6" i="4"/>
  <c r="O5" i="4"/>
  <c r="N5" i="4"/>
  <c r="M5" i="4"/>
  <c r="H5" i="4"/>
  <c r="D18" i="3"/>
  <c r="D17" i="3"/>
  <c r="D13" i="3"/>
  <c r="D12" i="3"/>
  <c r="D11" i="3"/>
  <c r="D8" i="3"/>
  <c r="D7" i="3"/>
  <c r="D6" i="3"/>
  <c r="D5" i="3"/>
  <c r="D4" i="3"/>
  <c r="B17" i="3"/>
  <c r="C18" i="3"/>
  <c r="C17" i="3"/>
  <c r="E6" i="4" l="1"/>
  <c r="D11" i="4"/>
  <c r="E5" i="4"/>
  <c r="F6" i="4"/>
  <c r="F5" i="4"/>
  <c r="E21" i="4"/>
  <c r="E10" i="4" s="1"/>
  <c r="H21" i="4"/>
  <c r="D10" i="4"/>
  <c r="D12" i="4"/>
  <c r="M21" i="4"/>
  <c r="N22" i="4"/>
  <c r="E23" i="4"/>
  <c r="E12" i="4" s="1"/>
  <c r="M23" i="4"/>
  <c r="H23" i="4"/>
  <c r="E22" i="4"/>
  <c r="M22" i="4"/>
  <c r="O22" i="4"/>
  <c r="N21" i="4"/>
  <c r="N23" i="4"/>
  <c r="N11" i="4" l="1"/>
  <c r="D16" i="4"/>
  <c r="D17" i="4" s="1"/>
  <c r="E3" i="4" s="1"/>
  <c r="E11" i="4"/>
  <c r="E16" i="4" s="1"/>
  <c r="N12" i="4"/>
  <c r="O11" i="4"/>
  <c r="O10" i="4"/>
  <c r="N10" i="4"/>
  <c r="O12" i="4"/>
  <c r="G4" i="4"/>
  <c r="F23" i="4"/>
  <c r="F12" i="4" s="1"/>
  <c r="F21" i="4"/>
  <c r="F10" i="4" s="1"/>
  <c r="F22" i="4"/>
  <c r="F11" i="4" s="1"/>
  <c r="E17" i="4" l="1"/>
  <c r="N16" i="4"/>
  <c r="N17" i="4" s="1"/>
  <c r="F16" i="4"/>
  <c r="F17" i="4" s="1"/>
  <c r="G23" i="4"/>
  <c r="G21" i="4"/>
  <c r="H10" i="4" s="1"/>
  <c r="G5" i="4"/>
  <c r="I4" i="4"/>
  <c r="G22" i="4"/>
  <c r="H11" i="4" s="1"/>
  <c r="G6" i="4"/>
  <c r="G11" i="4" l="1"/>
  <c r="J4" i="4"/>
  <c r="I22" i="4"/>
  <c r="I6" i="4"/>
  <c r="I23" i="4"/>
  <c r="I12" i="4" s="1"/>
  <c r="I21" i="4"/>
  <c r="I5" i="4"/>
  <c r="G12" i="4"/>
  <c r="H12" i="4"/>
  <c r="H16" i="4" s="1"/>
  <c r="H17" i="4" s="1"/>
  <c r="G10" i="4"/>
  <c r="G16" i="4" l="1"/>
  <c r="G17" i="4" s="1"/>
  <c r="I10" i="4"/>
  <c r="I11" i="4"/>
  <c r="J22" i="4"/>
  <c r="J6" i="4"/>
  <c r="J23" i="4"/>
  <c r="J12" i="4" s="1"/>
  <c r="J21" i="4"/>
  <c r="J10" i="4" s="1"/>
  <c r="J5" i="4"/>
  <c r="K4" i="4"/>
  <c r="I16" i="4" l="1"/>
  <c r="I17" i="4" s="1"/>
  <c r="J11" i="4"/>
  <c r="J16" i="4" s="1"/>
  <c r="J17" i="4" s="1"/>
  <c r="K22" i="4"/>
  <c r="K6" i="4"/>
  <c r="K5" i="4"/>
  <c r="K23" i="4"/>
  <c r="K12" i="4" s="1"/>
  <c r="K21" i="4"/>
  <c r="K10" i="4" s="1"/>
  <c r="L4" i="4"/>
  <c r="L23" i="4" l="1"/>
  <c r="L21" i="4"/>
  <c r="M10" i="4" s="1"/>
  <c r="L5" i="4"/>
  <c r="L22" i="4"/>
  <c r="M11" i="4" s="1"/>
  <c r="L6" i="4"/>
  <c r="P6" i="4" s="1"/>
  <c r="K11" i="4"/>
  <c r="K16" i="4" s="1"/>
  <c r="K17" i="4" s="1"/>
  <c r="L10" i="4" l="1"/>
  <c r="L12" i="4"/>
  <c r="M12" i="4"/>
  <c r="M16" i="4" s="1"/>
  <c r="M17" i="4" s="1"/>
  <c r="P5" i="4"/>
  <c r="P8" i="4" s="1"/>
  <c r="O8" i="4" s="1"/>
  <c r="O16" i="4" s="1"/>
  <c r="O17" i="4" s="1"/>
  <c r="L11" i="4"/>
  <c r="L16" i="4" l="1"/>
  <c r="L17" i="4" s="1"/>
</calcChain>
</file>

<file path=xl/sharedStrings.xml><?xml version="1.0" encoding="utf-8"?>
<sst xmlns="http://schemas.openxmlformats.org/spreadsheetml/2006/main" count="69" uniqueCount="41">
  <si>
    <t>Beginning cash balance</t>
    <phoneticPr fontId="2"/>
  </si>
  <si>
    <t>Sales</t>
    <phoneticPr fontId="2"/>
  </si>
  <si>
    <t>Gross profit</t>
    <phoneticPr fontId="2"/>
  </si>
  <si>
    <t>Operating expenses</t>
    <phoneticPr fontId="2"/>
  </si>
  <si>
    <t>Interest cost</t>
    <phoneticPr fontId="2"/>
  </si>
  <si>
    <t>Tax payment</t>
    <phoneticPr fontId="2"/>
  </si>
  <si>
    <t>PL</t>
    <phoneticPr fontId="2"/>
  </si>
  <si>
    <t>Fixed asset purchase</t>
    <phoneticPr fontId="2"/>
  </si>
  <si>
    <t>Receivable increase</t>
    <phoneticPr fontId="2"/>
  </si>
  <si>
    <t>Inventory increase</t>
    <phoneticPr fontId="2"/>
  </si>
  <si>
    <t>Pre-paid increase</t>
    <phoneticPr fontId="2"/>
  </si>
  <si>
    <t>Payable increase</t>
    <phoneticPr fontId="2"/>
  </si>
  <si>
    <t>Net cash flow</t>
    <phoneticPr fontId="2"/>
  </si>
  <si>
    <t>Ending cash balance</t>
    <phoneticPr fontId="2"/>
  </si>
  <si>
    <t>Jan</t>
    <phoneticPr fontId="2"/>
  </si>
  <si>
    <t>Feb</t>
    <phoneticPr fontId="2"/>
  </si>
  <si>
    <t>Accrued expense increase</t>
    <phoneticPr fontId="2"/>
  </si>
  <si>
    <t>Debt payment and borrowing</t>
    <phoneticPr fontId="2"/>
  </si>
  <si>
    <t>plan</t>
    <phoneticPr fontId="2"/>
  </si>
  <si>
    <t>Dec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</si>
  <si>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</si>
  <si>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</si>
  <si>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</si>
  <si>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</si>
  <si>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</si>
  <si>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</si>
  <si>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</si>
  <si>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</si>
  <si>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</si>
  <si>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balance</t>
    <phoneticPr fontId="2"/>
  </si>
  <si>
    <t>inventory</t>
    <phoneticPr fontId="2"/>
  </si>
  <si>
    <t>payable</t>
    <phoneticPr fontId="2"/>
  </si>
  <si>
    <t>receivable</t>
    <phoneticPr fontId="2"/>
  </si>
  <si>
    <t xml:space="preserve">actual </t>
    <phoneticPr fontId="2"/>
  </si>
  <si>
    <t>difference</t>
    <phoneticPr fontId="2"/>
  </si>
  <si>
    <t>total</t>
    <phoneticPr fontId="2"/>
  </si>
  <si>
    <t>at the end of month</t>
    <phoneticPr fontId="2"/>
  </si>
  <si>
    <t>actual</t>
    <phoneticPr fontId="2"/>
  </si>
  <si>
    <t>this year's plan</t>
    <phoneticPr fontId="2"/>
  </si>
  <si>
    <t>Dec</t>
    <phoneticPr fontId="2"/>
  </si>
  <si>
    <t>last year Dec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</si>
</sst>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0" fontId="1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6" fontId="3" fillId="0" borderId="0" xfId="1" applyNumberFormat="1" applyFont="1">
      <alignment vertical="center"/>
    </xf>
    <xf numFmtId="6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6" fontId="3" fillId="0" borderId="1" xfId="1" applyNumberFormat="1" applyFont="1" applyBorder="1">
      <alignment vertical="center"/>
    </xf>
    <xf numFmtId="6" fontId="3" fillId="0" borderId="1" xfId="0" applyNumberFormat="1" applyFont="1" applyBorder="1">
      <alignment vertical="center"/>
    </xf>
    <xf numFmtId="6" fontId="3" fillId="0" borderId="3" xfId="1" applyNumberFormat="1" applyFont="1" applyBorder="1">
      <alignment vertical="center"/>
    </xf>
    <xf numFmtId="6" fontId="3" fillId="0" borderId="2" xfId="1" applyNumberFormat="1" applyFont="1" applyBorder="1">
      <alignment vertical="center"/>
    </xf>
    <xf numFmtId="0" fontId="3" fillId="0" borderId="2" xfId="0" applyFont="1" applyBorder="1">
      <alignment vertical="center"/>
    </xf>
    <xf numFmtId="6" fontId="3" fillId="2" borderId="1" xfId="1" applyNumberFormat="1" applyFont="1" applyFill="1" applyBorder="1">
      <alignment vertical="center"/>
    </xf>
    <xf numFmtId="6" fontId="3" fillId="0" borderId="1" xfId="1" applyNumberFormat="1" applyFont="1" applyFill="1" applyBorder="1">
      <alignment vertical="center"/>
    </xf>
    <xf numFmtId="0" fontId="0" fillId="0" borderId="1" xfId="0" applyBorder="1">
      <alignment vertical="center"/>
    </xf>
    <xf numFmtId="6" fontId="3" fillId="0" borderId="1" xfId="1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6" fontId="3" fillId="0" borderId="0" xfId="1" applyNumberFormat="1" applyFont="1" applyAlignment="1">
      <alignment horizontal="right" vertical="center"/>
    </xf>
    <xf numFmtId="0" fontId="3" fillId="0" borderId="1" xfId="0" applyFont="1" applyFill="1" applyBorder="1">
      <alignment vertical="center"/>
    </xf>
  </cellXfs>
  <cellStyles count="2">
    <cellStyle name="桁区切り [0.00]" xfId="1" builtinId="3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3</xdr:row>
      <xdr:rowOff>12700</xdr:rowOff>
    </xdr:from>
    <xdr:to>
      <xdr:col>0</xdr:col>
      <xdr:colOff>615950</xdr:colOff>
      <xdr:row>6</xdr:row>
      <xdr:rowOff>203200</xdr:rowOff>
    </xdr:to>
    <xdr:sp macro="" textlink="">
      <xdr:nvSpPr>
        <xdr:cNvPr id="2" name="左中かっこ 1">
          <a:extLst>
            <a:ext uri="{FF2B5EF4-FFF2-40B4-BE49-F238E27FC236}">
              <a16:creationId xmlns:a16="http://schemas.microsoft.com/office/drawing/2014/main" id="{695BA829-58D2-4EA3-AD10-C1540BB34E51}"/>
            </a:ext>
          </a:extLst>
        </xdr:cNvPr>
        <xdr:cNvSpPr/>
      </xdr:nvSpPr>
      <xdr:spPr>
        <a:xfrm>
          <a:off x="1022350" y="584200"/>
          <a:ext cx="254000" cy="749300"/>
        </a:xfrm>
        <a:prstGeom prst="lef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4DCA4-C389-44CD-AD53-7513BB7FFC60}">
  <dimension ref="A1:P23"/>
  <sheetViews>
    <sheetView tabSelected="1" zoomScale="70" zoomScaleNormal="70" workbookViewId="0">
      <selection activeCell="B26" sqref="B26"/>
    </sheetView>
  </sheetViews>
  <sheetFormatPr defaultRowHeight="15" x14ac:dyDescent="0.55000000000000004"/>
  <cols>
    <col min="1" max="1" width="10.4140625" style="1" customWidth="1"/>
    <col min="2" max="2" width="27.83203125" style="1" customWidth="1"/>
    <col min="3" max="3" width="13.5" style="1" customWidth="1"/>
    <col min="4" max="4" width="11.6640625" style="2" customWidth="1"/>
    <col min="5" max="5" width="11.25" style="1" customWidth="1"/>
    <col min="6" max="6" width="10.83203125" style="1" customWidth="1"/>
    <col min="7" max="7" width="14.4140625" style="1" customWidth="1"/>
    <col min="8" max="14" width="10.83203125" style="1" customWidth="1"/>
    <col min="15" max="15" width="13.5" style="1" customWidth="1"/>
    <col min="16" max="16" width="11.9140625" style="1" bestFit="1" customWidth="1"/>
    <col min="17" max="16384" width="8.6640625" style="1"/>
  </cols>
  <sheetData>
    <row r="1" spans="1:16" x14ac:dyDescent="0.55000000000000004">
      <c r="C1" s="1" t="s">
        <v>37</v>
      </c>
      <c r="D1" s="2" t="s">
        <v>38</v>
      </c>
    </row>
    <row r="2" spans="1:16" x14ac:dyDescent="0.55000000000000004">
      <c r="C2" s="16" t="s">
        <v>40</v>
      </c>
      <c r="D2" s="5" t="s">
        <v>14</v>
      </c>
      <c r="E2" s="4" t="s">
        <v>15</v>
      </c>
      <c r="F2" s="5" t="s">
        <v>20</v>
      </c>
      <c r="G2" s="4" t="s">
        <v>21</v>
      </c>
      <c r="H2" s="5" t="s">
        <v>22</v>
      </c>
      <c r="I2" s="4" t="s">
        <v>23</v>
      </c>
      <c r="J2" s="5" t="s">
        <v>24</v>
      </c>
      <c r="K2" s="4" t="s">
        <v>25</v>
      </c>
      <c r="L2" s="5" t="s">
        <v>26</v>
      </c>
      <c r="M2" s="4" t="s">
        <v>27</v>
      </c>
      <c r="N2" s="5" t="s">
        <v>28</v>
      </c>
      <c r="O2" s="4" t="s">
        <v>19</v>
      </c>
      <c r="P2" s="1" t="s">
        <v>35</v>
      </c>
    </row>
    <row r="3" spans="1:16" x14ac:dyDescent="0.55000000000000004">
      <c r="B3" s="4" t="s">
        <v>0</v>
      </c>
      <c r="C3" s="4"/>
      <c r="D3" s="5">
        <f>C17</f>
        <v>8506</v>
      </c>
      <c r="E3" s="6">
        <f>D17</f>
        <v>-31002.215744281682</v>
      </c>
      <c r="F3" s="4"/>
      <c r="G3" s="4"/>
      <c r="H3" s="4"/>
      <c r="I3" s="4"/>
      <c r="J3" s="4"/>
      <c r="K3" s="4"/>
      <c r="L3" s="4"/>
      <c r="M3" s="4"/>
      <c r="N3" s="4"/>
      <c r="O3" s="4"/>
    </row>
    <row r="4" spans="1:16" x14ac:dyDescent="0.55000000000000004">
      <c r="B4" s="4" t="s">
        <v>1</v>
      </c>
      <c r="C4" s="11">
        <v>55436</v>
      </c>
      <c r="D4" s="11">
        <v>65000</v>
      </c>
      <c r="E4" s="11">
        <f>D4*1.05</f>
        <v>68250</v>
      </c>
      <c r="F4" s="11">
        <f t="shared" ref="F4:L4" si="0">E4*1.05</f>
        <v>71662.5</v>
      </c>
      <c r="G4" s="11">
        <f t="shared" si="0"/>
        <v>75245.625</v>
      </c>
      <c r="H4" s="11">
        <v>60000</v>
      </c>
      <c r="I4" s="11">
        <f>G4*1.05</f>
        <v>79007.90625</v>
      </c>
      <c r="J4" s="11">
        <f>I4*1.05</f>
        <v>82958.301562499997</v>
      </c>
      <c r="K4" s="11">
        <f t="shared" si="0"/>
        <v>87106.216640625003</v>
      </c>
      <c r="L4" s="11">
        <f t="shared" si="0"/>
        <v>91461.527472656264</v>
      </c>
      <c r="M4" s="10">
        <v>40000</v>
      </c>
      <c r="N4" s="10">
        <v>41000</v>
      </c>
      <c r="O4" s="10">
        <v>60000</v>
      </c>
      <c r="P4" s="3">
        <f>SUM(D4:O4)</f>
        <v>821692.07692578121</v>
      </c>
    </row>
    <row r="5" spans="1:16" x14ac:dyDescent="0.55000000000000004">
      <c r="B5" s="4" t="s">
        <v>2</v>
      </c>
      <c r="C5" s="11">
        <v>11087.2</v>
      </c>
      <c r="D5" s="11">
        <f>D4*20%</f>
        <v>13000</v>
      </c>
      <c r="E5" s="11">
        <f t="shared" ref="E5:O5" si="1">E4*20%</f>
        <v>13650</v>
      </c>
      <c r="F5" s="11">
        <f t="shared" si="1"/>
        <v>14332.5</v>
      </c>
      <c r="G5" s="11">
        <f t="shared" si="1"/>
        <v>15049.125</v>
      </c>
      <c r="H5" s="11">
        <f t="shared" si="1"/>
        <v>12000</v>
      </c>
      <c r="I5" s="11">
        <f t="shared" si="1"/>
        <v>15801.581250000001</v>
      </c>
      <c r="J5" s="11">
        <f t="shared" si="1"/>
        <v>16591.6603125</v>
      </c>
      <c r="K5" s="11">
        <f t="shared" si="1"/>
        <v>17421.243328125001</v>
      </c>
      <c r="L5" s="11">
        <f t="shared" si="1"/>
        <v>18292.305494531254</v>
      </c>
      <c r="M5" s="11">
        <f t="shared" si="1"/>
        <v>8000</v>
      </c>
      <c r="N5" s="11">
        <f t="shared" si="1"/>
        <v>8200</v>
      </c>
      <c r="O5" s="11">
        <f t="shared" si="1"/>
        <v>12000</v>
      </c>
      <c r="P5" s="3">
        <f>SUM(D5:O5)</f>
        <v>164338.41538515626</v>
      </c>
    </row>
    <row r="6" spans="1:16" x14ac:dyDescent="0.55000000000000004">
      <c r="A6" s="1" t="s">
        <v>6</v>
      </c>
      <c r="B6" s="4" t="s">
        <v>3</v>
      </c>
      <c r="C6" s="11">
        <v>-5543.6</v>
      </c>
      <c r="D6" s="11">
        <f>-D4*10%</f>
        <v>-6500</v>
      </c>
      <c r="E6" s="11">
        <f t="shared" ref="E6:O6" si="2">-E4*10%</f>
        <v>-6825</v>
      </c>
      <c r="F6" s="11">
        <f t="shared" si="2"/>
        <v>-7166.25</v>
      </c>
      <c r="G6" s="11">
        <f t="shared" si="2"/>
        <v>-7524.5625</v>
      </c>
      <c r="H6" s="11">
        <f t="shared" si="2"/>
        <v>-6000</v>
      </c>
      <c r="I6" s="11">
        <f t="shared" si="2"/>
        <v>-7900.7906250000005</v>
      </c>
      <c r="J6" s="11">
        <f t="shared" si="2"/>
        <v>-8295.8301562500001</v>
      </c>
      <c r="K6" s="11">
        <f t="shared" si="2"/>
        <v>-8710.6216640625007</v>
      </c>
      <c r="L6" s="11">
        <f t="shared" si="2"/>
        <v>-9146.1527472656271</v>
      </c>
      <c r="M6" s="11">
        <f t="shared" si="2"/>
        <v>-4000</v>
      </c>
      <c r="N6" s="11">
        <f t="shared" si="2"/>
        <v>-4100</v>
      </c>
      <c r="O6" s="11">
        <f t="shared" si="2"/>
        <v>-6000</v>
      </c>
      <c r="P6" s="3">
        <f t="shared" ref="P6:P7" si="3">SUM(D6:O6)</f>
        <v>-82169.207692578129</v>
      </c>
    </row>
    <row r="7" spans="1:16" x14ac:dyDescent="0.55000000000000004">
      <c r="B7" s="4" t="s">
        <v>4</v>
      </c>
      <c r="C7" s="11"/>
      <c r="D7" s="11">
        <v>-1000</v>
      </c>
      <c r="E7" s="11">
        <v>-1000</v>
      </c>
      <c r="F7" s="11">
        <v>-1000</v>
      </c>
      <c r="G7" s="11">
        <v>-1000</v>
      </c>
      <c r="H7" s="11">
        <v>-1000</v>
      </c>
      <c r="I7" s="11">
        <v>-1000</v>
      </c>
      <c r="J7" s="11">
        <v>-1000</v>
      </c>
      <c r="K7" s="11">
        <v>-1000</v>
      </c>
      <c r="L7" s="11">
        <v>-1000</v>
      </c>
      <c r="M7" s="11">
        <v>-1000</v>
      </c>
      <c r="N7" s="11">
        <v>-1000</v>
      </c>
      <c r="O7" s="11">
        <v>-1000</v>
      </c>
      <c r="P7" s="3">
        <f t="shared" si="3"/>
        <v>-12000</v>
      </c>
    </row>
    <row r="8" spans="1:16" x14ac:dyDescent="0.55000000000000004">
      <c r="B8" s="4" t="s">
        <v>5</v>
      </c>
      <c r="C8" s="5"/>
      <c r="D8" s="5"/>
      <c r="E8" s="4"/>
      <c r="F8" s="4"/>
      <c r="G8" s="4"/>
      <c r="H8" s="4"/>
      <c r="I8" s="4"/>
      <c r="J8" s="4"/>
      <c r="K8" s="4"/>
      <c r="L8" s="4"/>
      <c r="M8" s="4"/>
      <c r="N8" s="4"/>
      <c r="O8" s="6">
        <f>-P8*0.2</f>
        <v>-14033.841538515626</v>
      </c>
      <c r="P8" s="3">
        <f>SUM(P5:P7)</f>
        <v>70169.207692578129</v>
      </c>
    </row>
    <row r="9" spans="1:16" x14ac:dyDescent="0.55000000000000004">
      <c r="B9" s="4" t="s">
        <v>7</v>
      </c>
      <c r="C9" s="5"/>
      <c r="D9" s="5"/>
      <c r="E9" s="4"/>
      <c r="F9" s="4"/>
      <c r="G9" s="5">
        <v>-1000000</v>
      </c>
      <c r="H9" s="4"/>
      <c r="I9" s="4"/>
      <c r="J9" s="4"/>
      <c r="K9" s="4"/>
      <c r="L9" s="4"/>
      <c r="M9" s="4"/>
      <c r="N9" s="4"/>
      <c r="O9" s="4"/>
      <c r="P9" s="14"/>
    </row>
    <row r="10" spans="1:16" x14ac:dyDescent="0.55000000000000004">
      <c r="B10" s="4" t="s">
        <v>8</v>
      </c>
      <c r="C10" s="5"/>
      <c r="D10" s="5">
        <f>C21-D21</f>
        <v>-21486.048055415245</v>
      </c>
      <c r="E10" s="5">
        <f t="shared" ref="E10:O10" si="4">D21-E21</f>
        <v>-7301.3024027707579</v>
      </c>
      <c r="F10" s="5">
        <f t="shared" si="4"/>
        <v>-7666.367522909306</v>
      </c>
      <c r="G10" s="5">
        <f t="shared" si="4"/>
        <v>-8049.685899054748</v>
      </c>
      <c r="H10" s="5">
        <f t="shared" si="4"/>
        <v>34250.128752074437</v>
      </c>
      <c r="I10" s="5">
        <f t="shared" si="4"/>
        <v>-42702.298946081952</v>
      </c>
      <c r="J10" s="5">
        <f t="shared" si="4"/>
        <v>-8874.7787037078815</v>
      </c>
      <c r="K10" s="5">
        <f t="shared" si="4"/>
        <v>-9318.5176388932741</v>
      </c>
      <c r="L10" s="5">
        <f t="shared" si="4"/>
        <v>-9784.4435208379582</v>
      </c>
      <c r="M10" s="5">
        <f t="shared" si="4"/>
        <v>115611.13051887961</v>
      </c>
      <c r="N10" s="5">
        <f t="shared" si="4"/>
        <v>-2246.5545854679222</v>
      </c>
      <c r="O10" s="5">
        <f t="shared" si="4"/>
        <v>-42684.537123890623</v>
      </c>
      <c r="P10" s="14"/>
    </row>
    <row r="11" spans="1:16" x14ac:dyDescent="0.55000000000000004">
      <c r="B11" s="4" t="s">
        <v>9</v>
      </c>
      <c r="C11" s="5"/>
      <c r="D11" s="5">
        <f>C22-D22</f>
        <v>-40429.965726242866</v>
      </c>
      <c r="E11" s="5">
        <f t="shared" ref="E11:O11" si="5">D22-E22</f>
        <v>-13738.748286312155</v>
      </c>
      <c r="F11" s="5">
        <f t="shared" si="5"/>
        <v>-14425.685700627742</v>
      </c>
      <c r="G11" s="5">
        <f t="shared" si="5"/>
        <v>-15146.969985659118</v>
      </c>
      <c r="H11" s="5">
        <f t="shared" si="5"/>
        <v>64447.93979769462</v>
      </c>
      <c r="I11" s="5">
        <f t="shared" si="5"/>
        <v>-80352.258282636758</v>
      </c>
      <c r="J11" s="5">
        <f t="shared" si="5"/>
        <v>-16699.534409189131</v>
      </c>
      <c r="K11" s="5">
        <f t="shared" si="5"/>
        <v>-17534.511129648716</v>
      </c>
      <c r="L11" s="5">
        <f t="shared" si="5"/>
        <v>-18411.23668613116</v>
      </c>
      <c r="M11" s="5">
        <f t="shared" si="5"/>
        <v>217543.68380798819</v>
      </c>
      <c r="N11" s="5">
        <f t="shared" si="5"/>
        <v>-4227.3071650191268</v>
      </c>
      <c r="O11" s="5">
        <f t="shared" si="5"/>
        <v>-80318.836135363294</v>
      </c>
      <c r="P11" s="14"/>
    </row>
    <row r="12" spans="1:16" x14ac:dyDescent="0.55000000000000004">
      <c r="B12" s="4" t="s">
        <v>11</v>
      </c>
      <c r="C12" s="5"/>
      <c r="D12" s="5">
        <f>D23-C23</f>
        <v>16907.798037376429</v>
      </c>
      <c r="E12" s="5">
        <f t="shared" ref="E12:O12" si="6">E23-D23</f>
        <v>5745.5399018688331</v>
      </c>
      <c r="F12" s="5">
        <f t="shared" si="6"/>
        <v>6032.8168969622493</v>
      </c>
      <c r="G12" s="5">
        <f t="shared" si="6"/>
        <v>6334.4577418103581</v>
      </c>
      <c r="H12" s="5">
        <f t="shared" si="6"/>
        <v>-26952.106697362702</v>
      </c>
      <c r="I12" s="5">
        <f t="shared" si="6"/>
        <v>33603.287326263613</v>
      </c>
      <c r="J12" s="5">
        <f t="shared" si="6"/>
        <v>6983.7396603459201</v>
      </c>
      <c r="K12" s="5">
        <f t="shared" si="6"/>
        <v>7332.9266433632583</v>
      </c>
      <c r="L12" s="5">
        <f t="shared" si="6"/>
        <v>7699.5729755314242</v>
      </c>
      <c r="M12" s="5">
        <f t="shared" si="6"/>
        <v>-90976.695232389262</v>
      </c>
      <c r="N12" s="5">
        <f t="shared" si="6"/>
        <v>1767.8584313442407</v>
      </c>
      <c r="O12" s="5">
        <f t="shared" si="6"/>
        <v>33589.310195540806</v>
      </c>
      <c r="P12" s="14"/>
    </row>
    <row r="13" spans="1:16" x14ac:dyDescent="0.55000000000000004">
      <c r="B13" s="4" t="s">
        <v>10</v>
      </c>
      <c r="C13" s="5"/>
      <c r="D13" s="5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14"/>
    </row>
    <row r="14" spans="1:16" x14ac:dyDescent="0.55000000000000004">
      <c r="B14" s="4" t="s">
        <v>16</v>
      </c>
      <c r="C14" s="5"/>
      <c r="D14" s="5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14"/>
    </row>
    <row r="15" spans="1:16" ht="15.5" thickBot="1" x14ac:dyDescent="0.6">
      <c r="B15" s="4" t="s">
        <v>17</v>
      </c>
      <c r="C15" s="8"/>
      <c r="D15" s="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4"/>
    </row>
    <row r="16" spans="1:16" x14ac:dyDescent="0.55000000000000004">
      <c r="B16" s="4" t="s">
        <v>12</v>
      </c>
      <c r="C16" s="7"/>
      <c r="D16" s="7">
        <f>SUM(D5:D15)</f>
        <v>-39508.215744281682</v>
      </c>
      <c r="E16" s="7">
        <f t="shared" ref="E16:O16" si="7">SUM(E5:E15)</f>
        <v>-9469.5107872140798</v>
      </c>
      <c r="F16" s="7">
        <f t="shared" si="7"/>
        <v>-9892.986326574799</v>
      </c>
      <c r="G16" s="7">
        <f t="shared" si="7"/>
        <v>-1010337.6356429035</v>
      </c>
      <c r="H16" s="7">
        <f t="shared" si="7"/>
        <v>76745.961852406355</v>
      </c>
      <c r="I16" s="7">
        <f t="shared" si="7"/>
        <v>-82550.479277455102</v>
      </c>
      <c r="J16" s="7">
        <f t="shared" si="7"/>
        <v>-11294.743296301094</v>
      </c>
      <c r="K16" s="7">
        <f t="shared" si="7"/>
        <v>-11809.480461116233</v>
      </c>
      <c r="L16" s="7">
        <f t="shared" si="7"/>
        <v>-12349.954484172067</v>
      </c>
      <c r="M16" s="7">
        <f t="shared" si="7"/>
        <v>245178.11909447855</v>
      </c>
      <c r="N16" s="7">
        <f t="shared" si="7"/>
        <v>-1606.0033191428083</v>
      </c>
      <c r="O16" s="7">
        <f t="shared" si="7"/>
        <v>-98447.904602228751</v>
      </c>
      <c r="P16" s="14"/>
    </row>
    <row r="17" spans="2:16" x14ac:dyDescent="0.55000000000000004">
      <c r="B17" s="4" t="s">
        <v>13</v>
      </c>
      <c r="C17" s="5">
        <v>8506</v>
      </c>
      <c r="D17" s="5">
        <f>D3+D16</f>
        <v>-31002.215744281682</v>
      </c>
      <c r="E17" s="5">
        <f>E3+E16</f>
        <v>-40471.726531495762</v>
      </c>
      <c r="F17" s="5">
        <f t="shared" ref="F17:O17" si="8">F3+F16</f>
        <v>-9892.986326574799</v>
      </c>
      <c r="G17" s="5">
        <f t="shared" si="8"/>
        <v>-1010337.6356429035</v>
      </c>
      <c r="H17" s="5">
        <f t="shared" si="8"/>
        <v>76745.961852406355</v>
      </c>
      <c r="I17" s="5">
        <f t="shared" si="8"/>
        <v>-82550.479277455102</v>
      </c>
      <c r="J17" s="5">
        <f t="shared" si="8"/>
        <v>-11294.743296301094</v>
      </c>
      <c r="K17" s="5">
        <f t="shared" si="8"/>
        <v>-11809.480461116233</v>
      </c>
      <c r="L17" s="5">
        <f t="shared" si="8"/>
        <v>-12349.954484172067</v>
      </c>
      <c r="M17" s="5">
        <f t="shared" si="8"/>
        <v>245178.11909447855</v>
      </c>
      <c r="N17" s="5">
        <f t="shared" si="8"/>
        <v>-1606.0033191428083</v>
      </c>
      <c r="O17" s="5">
        <f t="shared" si="8"/>
        <v>-98447.904602228751</v>
      </c>
      <c r="P17" s="14"/>
    </row>
    <row r="19" spans="2:16" x14ac:dyDescent="0.55000000000000004">
      <c r="C19" s="15" t="s">
        <v>36</v>
      </c>
    </row>
    <row r="20" spans="2:16" x14ac:dyDescent="0.55000000000000004">
      <c r="B20" s="4" t="s">
        <v>29</v>
      </c>
      <c r="C20" s="4" t="s">
        <v>39</v>
      </c>
      <c r="D20" s="5" t="s">
        <v>14</v>
      </c>
      <c r="E20" s="4" t="s">
        <v>15</v>
      </c>
      <c r="F20" s="5" t="s">
        <v>20</v>
      </c>
      <c r="G20" s="4" t="s">
        <v>21</v>
      </c>
      <c r="H20" s="5" t="s">
        <v>22</v>
      </c>
      <c r="I20" s="4" t="s">
        <v>23</v>
      </c>
      <c r="J20" s="5" t="s">
        <v>24</v>
      </c>
      <c r="K20" s="4" t="s">
        <v>25</v>
      </c>
      <c r="L20" s="5" t="s">
        <v>26</v>
      </c>
      <c r="M20" s="4" t="s">
        <v>27</v>
      </c>
      <c r="N20" s="5" t="s">
        <v>28</v>
      </c>
      <c r="O20" s="4" t="s">
        <v>19</v>
      </c>
    </row>
    <row r="21" spans="2:16" x14ac:dyDescent="0.55000000000000004">
      <c r="B21" s="4" t="s">
        <v>32</v>
      </c>
      <c r="C21" s="5">
        <v>124540</v>
      </c>
      <c r="D21" s="11">
        <f>D4/C4*C21</f>
        <v>146026.04805541525</v>
      </c>
      <c r="E21" s="6">
        <f>E4/$D$4*$D$21</f>
        <v>153327.350458186</v>
      </c>
      <c r="F21" s="6">
        <f>F4/$D$4*$D$21</f>
        <v>160993.71798109531</v>
      </c>
      <c r="G21" s="6">
        <f>G4/$D$4*$D$21</f>
        <v>169043.40388015006</v>
      </c>
      <c r="H21" s="6">
        <f>H4/$D$4*$D$21</f>
        <v>134793.27512807562</v>
      </c>
      <c r="I21" s="6">
        <f>I4/$D$4*$D$21</f>
        <v>177495.57407415757</v>
      </c>
      <c r="J21" s="6">
        <f>J4/$D$4*$D$21</f>
        <v>186370.35277786545</v>
      </c>
      <c r="K21" s="6">
        <f>K4/$D$4*$D$21</f>
        <v>195688.87041675873</v>
      </c>
      <c r="L21" s="6">
        <f>L4/$D$4*$D$21</f>
        <v>205473.31393759669</v>
      </c>
      <c r="M21" s="6">
        <f>M4/$D$4*$D$21</f>
        <v>89862.183418717075</v>
      </c>
      <c r="N21" s="6">
        <f>N4/$D$4*$D$21</f>
        <v>92108.738004184997</v>
      </c>
      <c r="O21" s="6">
        <f>O4/$D$4*$D$21</f>
        <v>134793.27512807562</v>
      </c>
    </row>
    <row r="22" spans="2:16" x14ac:dyDescent="0.55000000000000004">
      <c r="B22" s="4" t="s">
        <v>30</v>
      </c>
      <c r="C22" s="5">
        <v>234345</v>
      </c>
      <c r="D22" s="11">
        <f t="shared" ref="D22:D23" si="9">D5/C5*C22</f>
        <v>274774.96572624287</v>
      </c>
      <c r="E22" s="6">
        <f>E4/$D$4*$D$22</f>
        <v>288513.71401255502</v>
      </c>
      <c r="F22" s="6">
        <f t="shared" ref="F22:O22" si="10">F4/$D$4*$D$22</f>
        <v>302939.39971318276</v>
      </c>
      <c r="G22" s="6">
        <f t="shared" si="10"/>
        <v>318086.36969884188</v>
      </c>
      <c r="H22" s="6">
        <f t="shared" si="10"/>
        <v>253638.42990114726</v>
      </c>
      <c r="I22" s="6">
        <f t="shared" si="10"/>
        <v>333990.68818378402</v>
      </c>
      <c r="J22" s="6">
        <f t="shared" si="10"/>
        <v>350690.22259297315</v>
      </c>
      <c r="K22" s="6">
        <f t="shared" si="10"/>
        <v>368224.73372262187</v>
      </c>
      <c r="L22" s="6">
        <f t="shared" si="10"/>
        <v>386635.97040875303</v>
      </c>
      <c r="M22" s="6">
        <f t="shared" si="10"/>
        <v>169092.28660076484</v>
      </c>
      <c r="N22" s="6">
        <f t="shared" si="10"/>
        <v>173319.59376578397</v>
      </c>
      <c r="O22" s="6">
        <f t="shared" si="10"/>
        <v>253638.42990114726</v>
      </c>
    </row>
    <row r="23" spans="2:16" x14ac:dyDescent="0.55000000000000004">
      <c r="B23" s="4" t="s">
        <v>31</v>
      </c>
      <c r="C23" s="5">
        <v>98003</v>
      </c>
      <c r="D23" s="11">
        <f t="shared" si="9"/>
        <v>114910.79803737643</v>
      </c>
      <c r="E23" s="6">
        <f>E4/$D$4*$D$23</f>
        <v>120656.33793924526</v>
      </c>
      <c r="F23" s="6">
        <f t="shared" ref="F23:O23" si="11">F4/$D$4*$D$23</f>
        <v>126689.15483620751</v>
      </c>
      <c r="G23" s="6">
        <f t="shared" si="11"/>
        <v>133023.61257801787</v>
      </c>
      <c r="H23" s="6">
        <f t="shared" si="11"/>
        <v>106071.50588065517</v>
      </c>
      <c r="I23" s="6">
        <f t="shared" si="11"/>
        <v>139674.79320691878</v>
      </c>
      <c r="J23" s="6">
        <f t="shared" si="11"/>
        <v>146658.5328672647</v>
      </c>
      <c r="K23" s="6">
        <f t="shared" si="11"/>
        <v>153991.45951062796</v>
      </c>
      <c r="L23" s="6">
        <f t="shared" si="11"/>
        <v>161691.03248615938</v>
      </c>
      <c r="M23" s="6">
        <f t="shared" si="11"/>
        <v>70714.337253770122</v>
      </c>
      <c r="N23" s="6">
        <f t="shared" si="11"/>
        <v>72482.195685114362</v>
      </c>
      <c r="O23" s="6">
        <f t="shared" si="11"/>
        <v>106071.50588065517</v>
      </c>
    </row>
  </sheetData>
  <phoneticPr fontId="2"/>
  <pageMargins left="0.7" right="0.7" top="0.75" bottom="0.75" header="0.3" footer="0.3"/>
  <pageSetup paperSize="9" orientation="portrait" horizontalDpi="30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61C3B-F69E-4BFE-B274-A2D1E0929C35}">
  <dimension ref="A2:D19"/>
  <sheetViews>
    <sheetView zoomScale="70" zoomScaleNormal="70" workbookViewId="0">
      <selection activeCell="B22" sqref="B22"/>
    </sheetView>
  </sheetViews>
  <sheetFormatPr defaultRowHeight="18" x14ac:dyDescent="0.55000000000000004"/>
  <cols>
    <col min="1" max="1" width="25.5" customWidth="1"/>
    <col min="2" max="2" width="10.1640625" customWidth="1"/>
    <col min="3" max="3" width="13.9140625" bestFit="1" customWidth="1"/>
    <col min="4" max="4" width="10.58203125" customWidth="1"/>
  </cols>
  <sheetData>
    <row r="2" spans="1:4" x14ac:dyDescent="0.55000000000000004">
      <c r="A2" s="1"/>
      <c r="B2" s="13" t="s">
        <v>14</v>
      </c>
      <c r="C2" s="13"/>
      <c r="D2" s="13"/>
    </row>
    <row r="3" spans="1:4" x14ac:dyDescent="0.55000000000000004">
      <c r="A3" s="1"/>
      <c r="B3" s="5" t="s">
        <v>18</v>
      </c>
      <c r="C3" s="12" t="s">
        <v>33</v>
      </c>
      <c r="D3" s="12" t="s">
        <v>34</v>
      </c>
    </row>
    <row r="4" spans="1:4" x14ac:dyDescent="0.55000000000000004">
      <c r="A4" s="4" t="s">
        <v>0</v>
      </c>
      <c r="B4" s="5">
        <v>8506</v>
      </c>
      <c r="C4" s="5">
        <v>8506</v>
      </c>
      <c r="D4" s="5">
        <f>C4-B4</f>
        <v>0</v>
      </c>
    </row>
    <row r="5" spans="1:4" x14ac:dyDescent="0.55000000000000004">
      <c r="A5" s="4" t="s">
        <v>1</v>
      </c>
      <c r="B5" s="11">
        <v>65000</v>
      </c>
      <c r="C5" s="11">
        <v>78930</v>
      </c>
      <c r="D5" s="11">
        <f t="shared" ref="D5:D18" si="0">C5-B5</f>
        <v>13930</v>
      </c>
    </row>
    <row r="6" spans="1:4" x14ac:dyDescent="0.55000000000000004">
      <c r="A6" s="4" t="s">
        <v>2</v>
      </c>
      <c r="B6" s="11">
        <v>13000</v>
      </c>
      <c r="C6" s="11">
        <v>20990</v>
      </c>
      <c r="D6" s="11">
        <f t="shared" si="0"/>
        <v>7990</v>
      </c>
    </row>
    <row r="7" spans="1:4" x14ac:dyDescent="0.55000000000000004">
      <c r="A7" s="4" t="s">
        <v>3</v>
      </c>
      <c r="B7" s="11">
        <v>-6500</v>
      </c>
      <c r="C7" s="11">
        <v>-7334</v>
      </c>
      <c r="D7" s="11">
        <f t="shared" si="0"/>
        <v>-834</v>
      </c>
    </row>
    <row r="8" spans="1:4" x14ac:dyDescent="0.55000000000000004">
      <c r="A8" s="4" t="s">
        <v>4</v>
      </c>
      <c r="B8" s="5">
        <v>-1000</v>
      </c>
      <c r="C8" s="5">
        <v>-1000</v>
      </c>
      <c r="D8" s="5">
        <f t="shared" si="0"/>
        <v>0</v>
      </c>
    </row>
    <row r="9" spans="1:4" x14ac:dyDescent="0.55000000000000004">
      <c r="A9" s="4" t="s">
        <v>5</v>
      </c>
      <c r="B9" s="5"/>
      <c r="C9" s="5"/>
      <c r="D9" s="5"/>
    </row>
    <row r="10" spans="1:4" x14ac:dyDescent="0.55000000000000004">
      <c r="A10" s="4" t="s">
        <v>7</v>
      </c>
      <c r="B10" s="5"/>
      <c r="C10" s="5"/>
      <c r="D10" s="5"/>
    </row>
    <row r="11" spans="1:4" x14ac:dyDescent="0.55000000000000004">
      <c r="A11" s="4" t="s">
        <v>8</v>
      </c>
      <c r="B11" s="5">
        <v>-5000</v>
      </c>
      <c r="C11" s="5">
        <v>-6340</v>
      </c>
      <c r="D11" s="5">
        <f t="shared" si="0"/>
        <v>-1340</v>
      </c>
    </row>
    <row r="12" spans="1:4" x14ac:dyDescent="0.55000000000000004">
      <c r="A12" s="4" t="s">
        <v>9</v>
      </c>
      <c r="B12" s="5">
        <v>-10000</v>
      </c>
      <c r="C12" s="5">
        <v>-11530</v>
      </c>
      <c r="D12" s="5">
        <f t="shared" si="0"/>
        <v>-1530</v>
      </c>
    </row>
    <row r="13" spans="1:4" x14ac:dyDescent="0.55000000000000004">
      <c r="A13" s="4" t="s">
        <v>11</v>
      </c>
      <c r="B13" s="5">
        <v>5000</v>
      </c>
      <c r="C13" s="5">
        <v>5320</v>
      </c>
      <c r="D13" s="5">
        <f t="shared" si="0"/>
        <v>320</v>
      </c>
    </row>
    <row r="14" spans="1:4" x14ac:dyDescent="0.55000000000000004">
      <c r="A14" s="4" t="s">
        <v>10</v>
      </c>
      <c r="B14" s="5"/>
      <c r="C14" s="5"/>
      <c r="D14" s="5"/>
    </row>
    <row r="15" spans="1:4" x14ac:dyDescent="0.55000000000000004">
      <c r="A15" s="4" t="s">
        <v>16</v>
      </c>
      <c r="B15" s="5"/>
      <c r="C15" s="5"/>
      <c r="D15" s="5"/>
    </row>
    <row r="16" spans="1:4" ht="18.5" thickBot="1" x14ac:dyDescent="0.6">
      <c r="A16" s="4" t="s">
        <v>17</v>
      </c>
      <c r="B16" s="8"/>
      <c r="C16" s="8"/>
      <c r="D16" s="8"/>
    </row>
    <row r="17" spans="1:4" x14ac:dyDescent="0.55000000000000004">
      <c r="A17" s="4" t="s">
        <v>12</v>
      </c>
      <c r="B17" s="7">
        <f>SUM(B6:B16)</f>
        <v>-4500</v>
      </c>
      <c r="C17" s="7">
        <f>SUM(C6:C16)</f>
        <v>106</v>
      </c>
      <c r="D17" s="7">
        <f t="shared" si="0"/>
        <v>4606</v>
      </c>
    </row>
    <row r="18" spans="1:4" x14ac:dyDescent="0.55000000000000004">
      <c r="A18" s="4" t="s">
        <v>13</v>
      </c>
      <c r="B18" s="5">
        <v>4006</v>
      </c>
      <c r="C18" s="5">
        <f>C4+C17</f>
        <v>8612</v>
      </c>
      <c r="D18" s="5">
        <f t="shared" si="0"/>
        <v>4606</v>
      </c>
    </row>
    <row r="19" spans="1:4" x14ac:dyDescent="0.55000000000000004">
      <c r="A19" s="1"/>
      <c r="B19" s="2"/>
    </row>
  </sheetData>
  <mergeCells count="1">
    <mergeCell ref="B2:D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plan</vt:lpstr>
      <vt:lpstr>plan and actual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中山秀斉</dc:creator>
  <cp:lastModifiedBy>中山秀斉</cp:lastModifiedBy>
  <dcterms:created xsi:type="dcterms:W3CDTF">2024-12-27T09:39:08Z</dcterms:created>
  <dcterms:modified xsi:type="dcterms:W3CDTF">2024-12-31T03:32:44Z</dcterms:modified>
</cp:coreProperties>
</file>